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calcChain.xml><?xml version="1.0" encoding="utf-8"?>
<calcChain xmlns="http://schemas.openxmlformats.org/spreadsheetml/2006/main">
  <c r="N42" i="1" l="1"/>
  <c r="M42" i="1"/>
  <c r="N37" i="1"/>
  <c r="N36" i="1"/>
  <c r="O34" i="1"/>
  <c r="O33" i="1"/>
  <c r="O32" i="1"/>
  <c r="O30" i="1"/>
  <c r="O28" i="1"/>
  <c r="O26" i="1"/>
  <c r="M26" i="1"/>
  <c r="O24" i="1"/>
  <c r="M24" i="1"/>
  <c r="O23" i="1"/>
  <c r="O22" i="1"/>
  <c r="O21" i="1"/>
  <c r="O20" i="1"/>
  <c r="O19" i="1"/>
  <c r="O18" i="1"/>
  <c r="O17" i="1"/>
  <c r="O16" i="1"/>
  <c r="O15" i="1"/>
  <c r="O13" i="1"/>
  <c r="O12" i="1"/>
  <c r="O11" i="1"/>
  <c r="O10" i="1"/>
  <c r="O9" i="1"/>
</calcChain>
</file>

<file path=xl/sharedStrings.xml><?xml version="1.0" encoding="utf-8"?>
<sst xmlns="http://schemas.openxmlformats.org/spreadsheetml/2006/main" count="574" uniqueCount="247">
  <si>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</si>
  <si>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</si>
  <si>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</si>
  <si>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</si>
  <si>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</si>
  <si>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</si>
  <si>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</si>
  <si>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</si>
  <si>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</si>
  <si>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</si>
  <si>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</si>
  <si>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</si>
  <si>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</si>
  <si>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</si>
  <si>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</si>
  <si>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</si>
  <si>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</si>
  <si>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</si>
  <si>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</si>
  <si>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</si>
  <si>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</si>
  <si>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</si>
  <si>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</si>
  <si>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</si>
  <si>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</si>
  <si>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</si>
  <si>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</si>
  <si>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</si>
  <si>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</si>
  <si>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</si>
  <si>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</si>
  <si>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</si>
  <si>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</si>
  <si>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</si>
  <si>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</si>
  <si>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</si>
  <si>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</si>
  <si>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</si>
  <si>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</si>
  <si>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</si>
  <si>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</si>
  <si>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</si>
  <si>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</si>
  <si>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</si>
  <si>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</si>
  <si>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</si>
  <si>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</si>
  <si>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</si>
  <si>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</si>
  <si>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</si>
  <si>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</si>
  <si>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</si>
  <si>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</si>
  <si>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</si>
  <si>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</si>
  <si>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</si>
  <si>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</si>
  <si>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</si>
  <si>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</si>
  <si>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Trimestral</t>
  </si>
  <si>
    <t>Prevención del delito</t>
  </si>
  <si>
    <t>Contribuir a mejorar la inversión y turismo en el municipio, a través del logro de violencia y delincuencia.</t>
  </si>
  <si>
    <t>Porcentaje de cambio de turistas recibidos en el Estado.</t>
  </si>
  <si>
    <t>Mide el porcentaje de cambio en los turistas recibidos de un periodo a otro</t>
  </si>
  <si>
    <t>((Turistas recibidost - turistas recibidos t-1)/Turistas recibidos t-1)x100</t>
  </si>
  <si>
    <t>Porcentaje</t>
  </si>
  <si>
    <t>Trianual</t>
  </si>
  <si>
    <t>Dirección de Seguridad Pública Municipal</t>
  </si>
  <si>
    <t>Las cifra alcanzada y modificada son en avance a lo publicado por datatur sobre 2019, ya que el 2020 aún no está publicado.</t>
  </si>
  <si>
    <t>Los habitantes del Municipio de Salvador Alvarado cuentan con bajos niveles de violencia y delincuencia</t>
  </si>
  <si>
    <t>Tasa de homicilios dolosos por arma de fuego</t>
  </si>
  <si>
    <t>Mide el comportamiento de los homicidios dolosos producidos por arma de fuego, respecto de los estimados</t>
  </si>
  <si>
    <t>(Homicidios dolosos por arma de fuego registrados / Homicidios dolosos por arma de fuego estimados) x 100</t>
  </si>
  <si>
    <t>Mensual</t>
  </si>
  <si>
    <t>Tasa de robos</t>
  </si>
  <si>
    <t>Mide el comportamiento de los robos registrados, respecto de los estimados</t>
  </si>
  <si>
    <t>(Robos registrados en el municipio / Robos estimados en el municipio) x 100</t>
  </si>
  <si>
    <t>Índice de arrestros por faltas al bando de policía y buen gobierno</t>
  </si>
  <si>
    <t>Mide el comportamiento de las infracciones al bando de policía y buen gobierno, respecto de las estimadas</t>
  </si>
  <si>
    <t>(Arrestos ejecutados por faltas al bando de policía y buen gobierno / arrestos estimados por faltas al bando de policía y buen gobierno) x 100</t>
  </si>
  <si>
    <t>Índice de infracciones de tránsito municipal</t>
  </si>
  <si>
    <t>Mide el comportamiento de las infracciones de tránsito, respecto de las estimadas</t>
  </si>
  <si>
    <t>(Infracciones de tránsito municipal realizadas / Infracciones de tránsito municipal estimadas) x 100</t>
  </si>
  <si>
    <t>Condiciones delincuenciales al interior de los hogares y sociedad disminuidas</t>
  </si>
  <si>
    <t>Efectividad de campaña de donación y registro de armas de fuego</t>
  </si>
  <si>
    <t>Mide si la donación y registro de armas de fuego y explosivos corresponde a las programadas</t>
  </si>
  <si>
    <t>(Personas que registraron o donaron armas de fuego o explosivos / Personas programadas a registrar o donar armas de fuego o explosivos) x 100</t>
  </si>
  <si>
    <t>Semestral</t>
  </si>
  <si>
    <t>Espacios públicos y privados en condiciones físicas propicias para los actos de violencia y delincuencia disminuidos</t>
  </si>
  <si>
    <t>Porcentaje de cambio de espacios en condiciones que propician la delincuencia</t>
  </si>
  <si>
    <t>Mide el cambio producido en el número de espacios públicos y privados  en condiciones físicfas propicias para los actos de violencia y delincuencia</t>
  </si>
  <si>
    <t>((Espacios públicos y privados en condiciones físicas propicias para los actos de violencia y delincuencia - Espacios públicos y privados en condiciones físicas propicias para los atos de violencia y delincuenia t-1) / Espacios públicos y privados en condiciones físicas propicias para los actos de violencia y delincuencia t-1) x 100</t>
  </si>
  <si>
    <t>Adecuada presencia policial y atención oportuna ante denuncias prestada</t>
  </si>
  <si>
    <t>Atención de sectores prioritarios</t>
  </si>
  <si>
    <t>Mide el porcentaje de sectores prioritarios que cuentan con atención policial</t>
  </si>
  <si>
    <t>(Sectores prioritarios con atención y presencia policial / Total de sectores prioritarios de atención policial identificados) x 100</t>
  </si>
  <si>
    <t>Tiempo de atención</t>
  </si>
  <si>
    <t>Mide si los reportes canalizados desde C4 se atienden dentro del tiempo estándar de atención</t>
  </si>
  <si>
    <t>(Reportes canalizados a través de C4 atendidos en el tiempo estándar / Total de reportes canalizados a través de C4) x 100</t>
  </si>
  <si>
    <t>Condiciones de los cuerpos policiacos mejorada</t>
  </si>
  <si>
    <t>Condiciones de los policías municipales</t>
  </si>
  <si>
    <t>Mide el porcentaje de encuestados que considera adecuadas las condiciones de los policías municipales</t>
  </si>
  <si>
    <t>(Encuestados que consideran adecuadas las condiciones de los policías municipales / Total de encuestados) x 100</t>
  </si>
  <si>
    <t>Anual</t>
  </si>
  <si>
    <t>Se restringieron actividades por pandemia.</t>
  </si>
  <si>
    <t>Participación ciudadana mejorada</t>
  </si>
  <si>
    <t>Porcentaje de conformación de comités de participación ciudadana en seguridad pública</t>
  </si>
  <si>
    <t>Eficiencia</t>
  </si>
  <si>
    <t>Mide el avance de la conformación de comités programados de participación ciudadana en seguridad pública</t>
  </si>
  <si>
    <t>(Comités de participación ciudadana contra la violencia y delincuencia conformados / Comités de participacion ciudadana contra la violencia y delincuencia programados a conformar) x 100</t>
  </si>
  <si>
    <t>Suspendido por pandemia.</t>
  </si>
  <si>
    <t>Disminución de armas de fuego en los hogares</t>
  </si>
  <si>
    <t>Porcentaje de ejecución de campañas de donación y registro de armas de fuego</t>
  </si>
  <si>
    <t>Muestra si las campañas de donación y registro de armas de fuego y explosivos se están ejecutando conforme a lo programado</t>
  </si>
  <si>
    <t>(Campañas de registro y donación de armas de fuego ejecutadas / Campañas de registro y donación de armas de fuego programadas) x 100</t>
  </si>
  <si>
    <t>Captación de armas</t>
  </si>
  <si>
    <t>Muestra si el número de armas de fuego y explosivos recibidos, corresponde a lo estimado</t>
  </si>
  <si>
    <t>(Armas de fuego o granadas donadas / Armas de fuego o granadas programadas a recibir) x 100</t>
  </si>
  <si>
    <t>Se donaron unicamente 22 armas de fuego y granadas, no se registró ningún arma.</t>
  </si>
  <si>
    <t>Iluminación y vigilancia permanente en espacios públicos y de recreación</t>
  </si>
  <si>
    <t>Cobertura de vigilancia de espacios públicos</t>
  </si>
  <si>
    <t>Mide el porcentaje de espacios públicos y de recreo que cuentan con vigilancia diaria</t>
  </si>
  <si>
    <t>(Espacios públicos y de recreo con vigilancia diaria / Total de espacios públicos y de recreo) x 100</t>
  </si>
  <si>
    <t>Cobertura de iluminación de espacios públicos</t>
  </si>
  <si>
    <t>Mide el porcentaje de espacios públicos y de recreo que cuentan con iluminación</t>
  </si>
  <si>
    <t>(Espacios públicos y de recreo con iluminación permanente / Total de espacios públicos y de recreo) x 100</t>
  </si>
  <si>
    <t>Vigilancia de medios de transporte público</t>
  </si>
  <si>
    <t>Cobertura de vigilancia de camiones urbanos de transporte públicos</t>
  </si>
  <si>
    <t>Mide el porcentaje de rutas de camiones urbanos que contó con vigilancia</t>
  </si>
  <si>
    <t>(Rutas de camiones urbanos con vigilancia / Rutas de camiones urbanos existentes) x 100</t>
  </si>
  <si>
    <t>Existencia de efectivos suficientes en los cuerpos policiacos</t>
  </si>
  <si>
    <t>Tasa de policías por población</t>
  </si>
  <si>
    <t>Mide la tasa de policías municipales de seguridad pública que existen por cada mil habitantes</t>
  </si>
  <si>
    <t>(Policías de seguridad pública / población del municipio) x 100</t>
  </si>
  <si>
    <t>Tasa</t>
  </si>
  <si>
    <t>Equipamiento personal e institucional adecuados</t>
  </si>
  <si>
    <t>Nivel de equipamiento policial a la persona</t>
  </si>
  <si>
    <t>Muestra el porcentaje de policías municipales que han sido dotados con uniformes y botas</t>
  </si>
  <si>
    <t>(Policías equipados con uniformes y botas / Total de policías) x 100</t>
  </si>
  <si>
    <t>Tasa de patrullas por policías</t>
  </si>
  <si>
    <t>Mide el porcentaje de patrullas municipales de seguridad pública que de encuentran en condiciones adecuadas de operación</t>
  </si>
  <si>
    <t>(Patrullas en operación / Policías de seguridad pública)</t>
  </si>
  <si>
    <t>Remuneraciones adecuadas a los cuerpos policiales</t>
  </si>
  <si>
    <t>Condiciones de sueldo de los policías</t>
  </si>
  <si>
    <t>Mide las percepciones promedio de los policía municipales, corresponden con las requeridas</t>
  </si>
  <si>
    <t>(Policías municipales con sueldo dentro o superior al tabulador salarial nacional de seguridad / Total de policías municipales) x 100</t>
  </si>
  <si>
    <t>Supervisión suficiente</t>
  </si>
  <si>
    <t>Porcentaje de superviciones de seguridad pública</t>
  </si>
  <si>
    <t>Mide el avance de la supervisión programada a los grupos y actividades de seguridad pública municipal</t>
  </si>
  <si>
    <t>(Supervisiones ejecutadas / Supervisiones programadas) x 100</t>
  </si>
  <si>
    <t>Respeto y confianza hacia los cuerpos policiales municipales</t>
  </si>
  <si>
    <t>Porcentaje de avance en la promoción y respeto hacia los cuerpos policiales</t>
  </si>
  <si>
    <t>Mide el avance en la promoción y respeto hacia los cuerpos policiales</t>
  </si>
  <si>
    <t>(Pláticas de promoción de respeto y confianza hacia el policía ejecutadas / Pláticas de promoción de respeto y confianza hacia el policía programadas a ejecutar) x 100</t>
  </si>
  <si>
    <t>Otras opciones por pandemia</t>
  </si>
  <si>
    <t>Profesionalización y acreditación de los cuerpos policiacos municipales</t>
  </si>
  <si>
    <t>Porcentaje de capacitación a cuerpos policiales</t>
  </si>
  <si>
    <t>Mide el avance programado de los cursos de capacitación que los policías municipales deben tomar</t>
  </si>
  <si>
    <t>(Cursos de capacitación a policías ejecutados / Curdos de capacitación a policías programados a ejecutar) x 100</t>
  </si>
  <si>
    <t>Acondicionamiento físico adecuado de los policías municipales</t>
  </si>
  <si>
    <t>Condiciones de salud de los policías</t>
  </si>
  <si>
    <t>Muestra el porcentaje de policías municipales que acreditan satisfactoriamente sus exámenes de peso, talla y salud</t>
  </si>
  <si>
    <t>(Policías con resultado satisfactorio en su examen de peso, talla y salud / Total de policías de seguridad pública) x 100</t>
  </si>
  <si>
    <t>Mejora de la cultura de la denuncia</t>
  </si>
  <si>
    <t>Porcentaje de cambio de denuncias de seguridad pública recibidas</t>
  </si>
  <si>
    <t>Refleja el porcentaje de cambio que las denuncias de seguridad pública tiene de un periodo a otro</t>
  </si>
  <si>
    <t>((Denuncias recibidas - Denuncias recibidas t-1) / Denuncias recibidas t-1) x 100</t>
  </si>
  <si>
    <t>Prevencion del delito</t>
  </si>
  <si>
    <t>Porcentaje de avance en la capacitación ciudadana en prevención del delito</t>
  </si>
  <si>
    <t>Muestra el avance programado de la capacitación a personas, en temas de prevención del delito</t>
  </si>
  <si>
    <t>(Número de personas capacitadas en prevención del delito / Número de personas programadas a capacitar en prevención del delito) x 100</t>
  </si>
  <si>
    <t>Participación en las labores preventivas por parte de los ciudadanos</t>
  </si>
  <si>
    <t>Porcentaje de participación ciudadana en la conformación de comités de seguridad pública</t>
  </si>
  <si>
    <t>Muestra el porcentaje de la población municipal que se involucra y participa en las tareas de participación ciudadana para prevenir la violencia y la delincuencia</t>
  </si>
  <si>
    <t>(Número de personas que participan y asisten a la integración de los Comités de participación ciudadana contra la violencia y delincuencia / Población total del municipio) x 100</t>
  </si>
  <si>
    <t>Suspendido por pandemia</t>
  </si>
  <si>
    <t>Mejoramiento de la red vial</t>
  </si>
  <si>
    <t>Contribuir a mejorar el traslado de bienes y personas en el municipio de Salvador Alvarado, a través del mejoramiento de la red vial</t>
  </si>
  <si>
    <t>Variación en el total de terminales de pasajeros y centrales de carga por entidad federativa</t>
  </si>
  <si>
    <t>Mide el porcentaje de cambio entre el número de terminales de pasajeros entre el año actual y el anterior</t>
  </si>
  <si>
    <t>(Total de terminales de pasajeros individuales y centrales t - Total de terminales de pasajeros individuales t-1) / Total de terminales de pasajeros individuales y centrales t-1) x 100</t>
  </si>
  <si>
    <t>Dirección de Obras Públicas</t>
  </si>
  <si>
    <t>Los habitantes del municipio de Salvador Alvarado cuentan con caminos, carreteras y vialidades urbanas adecuadas</t>
  </si>
  <si>
    <t>Cobertura de carreteras por localidad</t>
  </si>
  <si>
    <t>Mide el porcentaje de localidades del municipio de Salvador Alvarado cuyo acceso a ellas se hace a través de carreteras pavimentadas</t>
  </si>
  <si>
    <t>(Localidades con acceso vía carretera pavimentada / Total de localidades del municipio) x 100</t>
  </si>
  <si>
    <t>Cobertura de vialidades urbanas por localidad</t>
  </si>
  <si>
    <t>Mide el porcentaje de localidades del municipio de Salvador Alvarado que cuentan con al menos una calle o avenida pavimentada</t>
  </si>
  <si>
    <t>(Localidades con al menos una calle o avenida pavimentada / Total de localidades del municipio) x 100</t>
  </si>
  <si>
    <t>Planeación urbana y vigilancia desarrollada</t>
  </si>
  <si>
    <t>Porcentaje de avance en la emisión de planes de crecimiento urbano</t>
  </si>
  <si>
    <t>Mide el avance en la construcción y publicación del plan director de crecimiento de la zona urbana</t>
  </si>
  <si>
    <t>(Planes director del crecimiento de la zona urbana ejecutados / Planes director del crecimiento de la zona urbana programados) x 100</t>
  </si>
  <si>
    <t>Calles y avenidas con mantenimiento otorgado</t>
  </si>
  <si>
    <t>Porcentaje de avance en re encarpetado de calles y avenidas</t>
  </si>
  <si>
    <t>Mide el avance de re encarpetado programado para calles y avenidas</t>
  </si>
  <si>
    <t>(Metros lineales de calles y avenidas re encarpetados / Metros lineales de calles y avenidas programados a re encarpetar) x 100</t>
  </si>
  <si>
    <t>Porcentaje de avance en revestimiento de calles y avenidas</t>
  </si>
  <si>
    <t>Mide el avance de revestimiento programado para calles y avenidas</t>
  </si>
  <si>
    <t>(Metros lineales de calles y avenidas revestidos / Metros lineales de calles y avenidas programados a revestir) x 100</t>
  </si>
  <si>
    <t>Calles y avenidas pavimentadas</t>
  </si>
  <si>
    <t>Porcentaje de avance en pavimentación de calles y avenidas</t>
  </si>
  <si>
    <t>Mide el avance de pavimentación programada para calles y avenidas</t>
  </si>
  <si>
    <t>(Metros lineales de calles y avenidas pavimentados / Metros lineales de calles y avenidas programados a pavimentar) x 100</t>
  </si>
  <si>
    <t>Puentes para tránsito vehicular construidos</t>
  </si>
  <si>
    <t>Porcentaje de construcción de puentes vehiculares</t>
  </si>
  <si>
    <t>Mide el avance en la gestión de proyectos de infraestructura vial</t>
  </si>
  <si>
    <t>(Puentes vehiculares construidos / Puentes vehiculares programados a construir) x 100</t>
  </si>
  <si>
    <t>Banquetas con rampas y señalamientos reacondicionadas</t>
  </si>
  <si>
    <t>Porcentaje de avance en el reacondicionamiento de banquetas</t>
  </si>
  <si>
    <t>Mide el avance que se tiene en el reacondicionamiento programado de banquetas no aptas para personas con discapacidad motriz</t>
  </si>
  <si>
    <t>(Banquetas reacondicionadas para personas con discapacidad motriz / Banquetas programadas a reacondicionar para personas con discapacidad motriz) x 100</t>
  </si>
  <si>
    <t>Caminos pavimentados</t>
  </si>
  <si>
    <t>Porcentaje de avance en pavimentación de caminos</t>
  </si>
  <si>
    <t>Mide el avance de pavimentación programada para caminos</t>
  </si>
  <si>
    <t>(Metros lineales de caminos pavimentados / Metros lineales de caminos programados a pavimentar) x 100</t>
  </si>
  <si>
    <t>Caminos y carreteras con mantenimiento otorgado</t>
  </si>
  <si>
    <t>Porcentaje de avance en re encarpetado de carreteras</t>
  </si>
  <si>
    <t>Mide el avance de re encarpetado programado para carreteras</t>
  </si>
  <si>
    <t>(Metros lineales de carreteras re encarpetados / Metros lineales de carreteras programados a re encarpetar) x 100</t>
  </si>
  <si>
    <t>Porcentaje de avance en revestimiento de caminos</t>
  </si>
  <si>
    <t>Mide el avance de revestimiento programado para caminos</t>
  </si>
  <si>
    <t>(Metros lineales de caminos revestidos / Metros lineales de caminos programados a revestir) x 100</t>
  </si>
  <si>
    <t>Luminarias con mantenimiento otorgado</t>
  </si>
  <si>
    <t>Porcentaje de avance del mantenimiento de luminarias</t>
  </si>
  <si>
    <t>Mide el avance del mantenimiento programado a otorgar a las luminarias</t>
  </si>
  <si>
    <t>(Luminarias con mantenimiento otorgado / Luminarias con mantenimiento programado) x 100</t>
  </si>
  <si>
    <t>Luminarias instaladas</t>
  </si>
  <si>
    <t>Porcentaje de avance de la instalación de luminarias</t>
  </si>
  <si>
    <t>Mide el avance en la instalación de luminarias</t>
  </si>
  <si>
    <t>(Luminarias instaladas / Luminarias programadas a instalar) x 100</t>
  </si>
  <si>
    <t>Señalamientos viales instalados o repuestos</t>
  </si>
  <si>
    <t>Porcentaje de avance en la instalación de señalamientos viales</t>
  </si>
  <si>
    <t>Mide el avance en la instalación de señalamientos viales</t>
  </si>
  <si>
    <t>(Señalamientos viales instalados / Señalamientos viales programados a instalar) x 100</t>
  </si>
  <si>
    <t>Gestión de documento normativo en materia de planeación urbana</t>
  </si>
  <si>
    <t>Porcentaje de avance en la emisión de proyectos de planes de crecimiento urbano</t>
  </si>
  <si>
    <t>Permite identificar si se ha desarrollado el proyecto o iniciativa de plan director de crecimiento urbano</t>
  </si>
  <si>
    <t>(Proyecto de planes director del crecimiento de la zona urbana desarrollados / Proyecto de planes director del crecimiento de la zona urbana programados) x 100</t>
  </si>
  <si>
    <t>Desarrollo del programa o plan de obras</t>
  </si>
  <si>
    <t>Porcentaje de avance en la emisión del programa o plan anual de obras</t>
  </si>
  <si>
    <t>Permite identificar si se desarrolla el Programa anual de obras</t>
  </si>
  <si>
    <t>(Programa o plan anual de obras desarrollado / Programa o plan anual de obras programado) x 100</t>
  </si>
  <si>
    <t>Supervisión de obras</t>
  </si>
  <si>
    <t>Porcentaje de avance en la supervisión de obras</t>
  </si>
  <si>
    <t>Mide el avance en la supervisión de obras que se encuentran en proceso</t>
  </si>
  <si>
    <t>(Obras con supervisión ejecutada / Obras en proceso) 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</si>
</sst>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0" fontId="4" fillId="0" borderId="0" xfId="0" applyFont="1" applyFill="1"/>
    <xf numFmtId="0" fontId="3" fillId="0" borderId="0" xfId="0" applyFont="1" applyFill="1"/>
    <xf numFmtId="9" fontId="3" fillId="0" borderId="0" xfId="0" applyNumberFormat="1" applyFont="1" applyFill="1"/>
    <xf numFmtId="14" fontId="0" fillId="0" borderId="0" xfId="0" applyNumberFormat="1"/>
    <xf numFmtId="0" fontId="0" fillId="0" borderId="0" xfId="0" applyFill="1"/>
    <xf numFmtId="9" fontId="0" fillId="0" borderId="0" xfId="0" applyNumberFormat="1" applyFill="1"/>
    <xf numFmtId="10" fontId="0" fillId="0" borderId="0" xfId="0" applyNumberFormat="1" applyFill="1"/>
    <xf numFmtId="10" fontId="0" fillId="0" borderId="0" xfId="1" applyNumberFormat="1" applyFont="1" applyFill="1"/>
    <xf numFmtId="9" fontId="0" fillId="0" borderId="0" xfId="1" applyNumberFormat="1" applyFont="1" applyFill="1"/>
    <xf numFmtId="9" fontId="0" fillId="0" borderId="0" xfId="1" applyFont="1" applyFill="1"/>
    <xf numFmtId="2" fontId="0" fillId="0" borderId="0" xfId="0" applyNumberFormat="1" applyFill="1"/>
    <xf numFmtId="10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topLeftCell="F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3">
        <v>2020</v>
      </c>
      <c r="B8" s="4">
        <v>44105</v>
      </c>
      <c r="C8" s="4">
        <v>44196</v>
      </c>
      <c r="D8" s="3" t="s">
        <v>60</v>
      </c>
      <c r="E8" s="3" t="s">
        <v>61</v>
      </c>
      <c r="F8" s="6" t="s">
        <v>62</v>
      </c>
      <c r="G8" s="3" t="s">
        <v>58</v>
      </c>
      <c r="H8" s="6" t="s">
        <v>63</v>
      </c>
      <c r="I8" s="5" t="s">
        <v>64</v>
      </c>
      <c r="J8" s="7" t="s">
        <v>65</v>
      </c>
      <c r="K8" s="3" t="s">
        <v>66</v>
      </c>
      <c r="L8" s="7">
        <v>4870947</v>
      </c>
      <c r="M8" s="7">
        <v>4428134</v>
      </c>
      <c r="N8" s="7">
        <v>5271130</v>
      </c>
      <c r="O8" s="8">
        <v>1</v>
      </c>
      <c r="P8" s="7" t="s">
        <v>56</v>
      </c>
      <c r="Q8" s="3" t="s">
        <v>67</v>
      </c>
      <c r="R8" s="3" t="s">
        <v>67</v>
      </c>
      <c r="S8" s="4">
        <v>44206</v>
      </c>
      <c r="T8" s="4">
        <v>44206</v>
      </c>
      <c r="U8" s="3" t="s">
        <v>68</v>
      </c>
    </row>
    <row r="9" spans="1:21" s="2" customFormat="1" x14ac:dyDescent="0.25">
      <c r="A9" s="2">
        <v>2020</v>
      </c>
      <c r="B9" s="9">
        <v>44105</v>
      </c>
      <c r="C9" s="9">
        <v>44196</v>
      </c>
      <c r="D9" s="2" t="s">
        <v>60</v>
      </c>
      <c r="E9" s="2" t="s">
        <v>69</v>
      </c>
      <c r="F9" s="2" t="s">
        <v>70</v>
      </c>
      <c r="G9" s="2" t="s">
        <v>58</v>
      </c>
      <c r="H9" s="10" t="s">
        <v>71</v>
      </c>
      <c r="I9" s="2" t="s">
        <v>72</v>
      </c>
      <c r="J9" s="10" t="s">
        <v>65</v>
      </c>
      <c r="K9" s="2" t="s">
        <v>73</v>
      </c>
      <c r="L9" s="10">
        <v>7</v>
      </c>
      <c r="M9" s="10">
        <v>12</v>
      </c>
      <c r="O9" s="11">
        <f>6/12</f>
        <v>0.5</v>
      </c>
      <c r="P9" s="10" t="s">
        <v>57</v>
      </c>
      <c r="Q9" s="3" t="s">
        <v>67</v>
      </c>
      <c r="R9" s="3" t="s">
        <v>67</v>
      </c>
      <c r="S9" s="9">
        <v>44206</v>
      </c>
      <c r="T9" s="9">
        <v>44206</v>
      </c>
    </row>
    <row r="10" spans="1:21" s="2" customFormat="1" x14ac:dyDescent="0.25">
      <c r="A10" s="2">
        <v>2020</v>
      </c>
      <c r="B10" s="9">
        <v>44105</v>
      </c>
      <c r="C10" s="9">
        <v>44196</v>
      </c>
      <c r="D10" s="2" t="s">
        <v>60</v>
      </c>
      <c r="E10" s="2" t="s">
        <v>69</v>
      </c>
      <c r="F10" s="2" t="s">
        <v>74</v>
      </c>
      <c r="G10" s="2" t="s">
        <v>58</v>
      </c>
      <c r="H10" s="10" t="s">
        <v>75</v>
      </c>
      <c r="I10" s="2" t="s">
        <v>76</v>
      </c>
      <c r="J10" s="10" t="s">
        <v>65</v>
      </c>
      <c r="K10" s="2" t="s">
        <v>59</v>
      </c>
      <c r="L10" s="10">
        <v>88</v>
      </c>
      <c r="M10" s="10">
        <v>77</v>
      </c>
      <c r="O10" s="12">
        <f>56/77</f>
        <v>0.72727272727272729</v>
      </c>
      <c r="P10" s="10" t="s">
        <v>57</v>
      </c>
      <c r="Q10" s="3" t="s">
        <v>67</v>
      </c>
      <c r="R10" s="3" t="s">
        <v>67</v>
      </c>
      <c r="S10" s="9">
        <v>44206</v>
      </c>
      <c r="T10" s="9">
        <v>44206</v>
      </c>
    </row>
    <row r="11" spans="1:21" s="2" customFormat="1" x14ac:dyDescent="0.25">
      <c r="A11" s="2">
        <v>2020</v>
      </c>
      <c r="B11" s="9">
        <v>44105</v>
      </c>
      <c r="C11" s="9">
        <v>44196</v>
      </c>
      <c r="D11" s="2" t="s">
        <v>60</v>
      </c>
      <c r="E11" s="2" t="s">
        <v>69</v>
      </c>
      <c r="F11" s="2" t="s">
        <v>77</v>
      </c>
      <c r="G11" s="2" t="s">
        <v>58</v>
      </c>
      <c r="H11" s="10" t="s">
        <v>78</v>
      </c>
      <c r="I11" s="2" t="s">
        <v>79</v>
      </c>
      <c r="J11" s="10" t="s">
        <v>65</v>
      </c>
      <c r="K11" s="2" t="s">
        <v>59</v>
      </c>
      <c r="L11" s="10">
        <v>727</v>
      </c>
      <c r="M11" s="10">
        <v>727</v>
      </c>
      <c r="O11" s="12">
        <f>414/727</f>
        <v>0.56946354883081152</v>
      </c>
      <c r="P11" s="10" t="s">
        <v>57</v>
      </c>
      <c r="Q11" s="3" t="s">
        <v>67</v>
      </c>
      <c r="R11" s="3" t="s">
        <v>67</v>
      </c>
      <c r="S11" s="9">
        <v>44206</v>
      </c>
      <c r="T11" s="9">
        <v>44206</v>
      </c>
    </row>
    <row r="12" spans="1:21" s="2" customFormat="1" x14ac:dyDescent="0.25">
      <c r="A12" s="2">
        <v>2020</v>
      </c>
      <c r="B12" s="9">
        <v>44105</v>
      </c>
      <c r="C12" s="9">
        <v>44196</v>
      </c>
      <c r="D12" s="2" t="s">
        <v>60</v>
      </c>
      <c r="E12" s="2" t="s">
        <v>69</v>
      </c>
      <c r="F12" s="2" t="s">
        <v>80</v>
      </c>
      <c r="G12" s="2" t="s">
        <v>58</v>
      </c>
      <c r="H12" s="10" t="s">
        <v>81</v>
      </c>
      <c r="I12" s="2" t="s">
        <v>82</v>
      </c>
      <c r="J12" s="10" t="s">
        <v>65</v>
      </c>
      <c r="K12" s="2" t="s">
        <v>59</v>
      </c>
      <c r="L12" s="10">
        <v>4713</v>
      </c>
      <c r="M12" s="10">
        <v>4086</v>
      </c>
      <c r="O12" s="13">
        <f>3815/4086</f>
        <v>0.93367596671561426</v>
      </c>
      <c r="P12" s="10" t="s">
        <v>57</v>
      </c>
      <c r="Q12" s="3" t="s">
        <v>67</v>
      </c>
      <c r="R12" s="3" t="s">
        <v>67</v>
      </c>
      <c r="S12" s="9">
        <v>44206</v>
      </c>
      <c r="T12" s="9">
        <v>44206</v>
      </c>
    </row>
    <row r="13" spans="1:21" s="2" customFormat="1" x14ac:dyDescent="0.25">
      <c r="A13" s="2">
        <v>2020</v>
      </c>
      <c r="B13" s="9">
        <v>44105</v>
      </c>
      <c r="C13" s="9">
        <v>44196</v>
      </c>
      <c r="D13" s="2" t="s">
        <v>60</v>
      </c>
      <c r="E13" s="2" t="s">
        <v>83</v>
      </c>
      <c r="F13" s="2" t="s">
        <v>84</v>
      </c>
      <c r="G13" s="2" t="s">
        <v>58</v>
      </c>
      <c r="H13" s="10" t="s">
        <v>85</v>
      </c>
      <c r="I13" s="2" t="s">
        <v>86</v>
      </c>
      <c r="J13" s="10" t="s">
        <v>65</v>
      </c>
      <c r="K13" s="2" t="s">
        <v>87</v>
      </c>
      <c r="L13" s="10">
        <v>0</v>
      </c>
      <c r="M13" s="10">
        <v>68</v>
      </c>
      <c r="O13" s="13">
        <f>22/68</f>
        <v>0.3235294117647059</v>
      </c>
      <c r="P13" s="10" t="s">
        <v>56</v>
      </c>
      <c r="Q13" s="3" t="s">
        <v>67</v>
      </c>
      <c r="R13" s="3" t="s">
        <v>67</v>
      </c>
      <c r="S13" s="9">
        <v>44206</v>
      </c>
      <c r="T13" s="9">
        <v>44206</v>
      </c>
    </row>
    <row r="14" spans="1:21" s="2" customFormat="1" x14ac:dyDescent="0.25">
      <c r="A14" s="2">
        <v>2020</v>
      </c>
      <c r="B14" s="9">
        <v>44105</v>
      </c>
      <c r="C14" s="9">
        <v>44196</v>
      </c>
      <c r="D14" s="2" t="s">
        <v>60</v>
      </c>
      <c r="E14" s="2" t="s">
        <v>88</v>
      </c>
      <c r="F14" s="2" t="s">
        <v>89</v>
      </c>
      <c r="G14" s="2" t="s">
        <v>58</v>
      </c>
      <c r="H14" s="10" t="s">
        <v>90</v>
      </c>
      <c r="I14" s="2" t="s">
        <v>91</v>
      </c>
      <c r="J14" s="10" t="s">
        <v>65</v>
      </c>
      <c r="K14" s="2" t="s">
        <v>59</v>
      </c>
      <c r="L14" s="12">
        <v>-0.18179999999999999</v>
      </c>
      <c r="M14" s="12">
        <v>-0.18179999999999999</v>
      </c>
      <c r="N14" s="10"/>
      <c r="O14" s="13">
        <v>1</v>
      </c>
      <c r="P14" s="10" t="s">
        <v>57</v>
      </c>
      <c r="Q14" s="3" t="s">
        <v>67</v>
      </c>
      <c r="R14" s="3" t="s">
        <v>67</v>
      </c>
      <c r="S14" s="9">
        <v>44206</v>
      </c>
      <c r="T14" s="9">
        <v>44206</v>
      </c>
    </row>
    <row r="15" spans="1:21" s="2" customFormat="1" x14ac:dyDescent="0.25">
      <c r="A15" s="2">
        <v>2020</v>
      </c>
      <c r="B15" s="9">
        <v>44105</v>
      </c>
      <c r="C15" s="9">
        <v>44196</v>
      </c>
      <c r="D15" s="2" t="s">
        <v>60</v>
      </c>
      <c r="E15" s="2" t="s">
        <v>92</v>
      </c>
      <c r="F15" s="2" t="s">
        <v>93</v>
      </c>
      <c r="G15" s="2" t="s">
        <v>58</v>
      </c>
      <c r="H15" s="10" t="s">
        <v>94</v>
      </c>
      <c r="I15" s="2" t="s">
        <v>95</v>
      </c>
      <c r="J15" s="10" t="s">
        <v>65</v>
      </c>
      <c r="K15" s="2" t="s">
        <v>59</v>
      </c>
      <c r="L15" s="10">
        <v>5</v>
      </c>
      <c r="M15" s="10">
        <v>5</v>
      </c>
      <c r="O15" s="13">
        <f>5/5</f>
        <v>1</v>
      </c>
      <c r="P15" s="10" t="s">
        <v>56</v>
      </c>
      <c r="Q15" s="3" t="s">
        <v>67</v>
      </c>
      <c r="R15" s="3" t="s">
        <v>67</v>
      </c>
      <c r="S15" s="9">
        <v>44206</v>
      </c>
      <c r="T15" s="9">
        <v>44206</v>
      </c>
    </row>
    <row r="16" spans="1:21" s="2" customFormat="1" x14ac:dyDescent="0.25">
      <c r="A16" s="2">
        <v>2020</v>
      </c>
      <c r="B16" s="9">
        <v>44105</v>
      </c>
      <c r="C16" s="9">
        <v>44196</v>
      </c>
      <c r="D16" s="2" t="s">
        <v>60</v>
      </c>
      <c r="E16" s="2" t="s">
        <v>92</v>
      </c>
      <c r="F16" s="2" t="s">
        <v>96</v>
      </c>
      <c r="G16" s="2" t="s">
        <v>58</v>
      </c>
      <c r="H16" s="10" t="s">
        <v>97</v>
      </c>
      <c r="I16" s="2" t="s">
        <v>98</v>
      </c>
      <c r="J16" s="10" t="s">
        <v>65</v>
      </c>
      <c r="K16" s="10" t="s">
        <v>59</v>
      </c>
      <c r="L16" s="10">
        <v>1250</v>
      </c>
      <c r="M16" s="10">
        <v>1250</v>
      </c>
      <c r="O16" s="13">
        <f>2383/1250</f>
        <v>1.9064000000000001</v>
      </c>
      <c r="P16" s="10" t="s">
        <v>56</v>
      </c>
      <c r="Q16" s="3" t="s">
        <v>67</v>
      </c>
      <c r="R16" s="3" t="s">
        <v>67</v>
      </c>
      <c r="S16" s="9">
        <v>44206</v>
      </c>
      <c r="T16" s="9">
        <v>44206</v>
      </c>
    </row>
    <row r="17" spans="1:21" s="2" customFormat="1" x14ac:dyDescent="0.25">
      <c r="A17" s="2">
        <v>2020</v>
      </c>
      <c r="B17" s="9">
        <v>44105</v>
      </c>
      <c r="C17" s="9">
        <v>44196</v>
      </c>
      <c r="D17" s="2" t="s">
        <v>60</v>
      </c>
      <c r="E17" s="2" t="s">
        <v>99</v>
      </c>
      <c r="F17" s="2" t="s">
        <v>100</v>
      </c>
      <c r="G17" s="2" t="s">
        <v>58</v>
      </c>
      <c r="H17" s="10" t="s">
        <v>101</v>
      </c>
      <c r="I17" s="2" t="s">
        <v>102</v>
      </c>
      <c r="J17" s="10" t="s">
        <v>65</v>
      </c>
      <c r="K17" s="2" t="s">
        <v>103</v>
      </c>
      <c r="L17" s="10">
        <v>300</v>
      </c>
      <c r="M17" s="10">
        <v>500</v>
      </c>
      <c r="N17" s="2">
        <v>0</v>
      </c>
      <c r="O17" s="14">
        <f>0/500</f>
        <v>0</v>
      </c>
      <c r="P17" s="10" t="s">
        <v>56</v>
      </c>
      <c r="Q17" s="3" t="s">
        <v>67</v>
      </c>
      <c r="R17" s="3" t="s">
        <v>67</v>
      </c>
      <c r="S17" s="9">
        <v>44206</v>
      </c>
      <c r="T17" s="9">
        <v>44206</v>
      </c>
      <c r="U17" s="2" t="s">
        <v>104</v>
      </c>
    </row>
    <row r="18" spans="1:21" s="2" customFormat="1" x14ac:dyDescent="0.25">
      <c r="A18" s="2">
        <v>2020</v>
      </c>
      <c r="B18" s="9">
        <v>44105</v>
      </c>
      <c r="C18" s="9">
        <v>44196</v>
      </c>
      <c r="D18" s="2" t="s">
        <v>60</v>
      </c>
      <c r="E18" s="2" t="s">
        <v>105</v>
      </c>
      <c r="F18" s="2" t="s">
        <v>106</v>
      </c>
      <c r="G18" s="2" t="s">
        <v>107</v>
      </c>
      <c r="H18" s="10" t="s">
        <v>108</v>
      </c>
      <c r="I18" s="2" t="s">
        <v>109</v>
      </c>
      <c r="J18" s="10" t="s">
        <v>65</v>
      </c>
      <c r="K18" s="2" t="s">
        <v>103</v>
      </c>
      <c r="L18" s="10">
        <v>8</v>
      </c>
      <c r="M18" s="10">
        <v>25</v>
      </c>
      <c r="N18" s="2">
        <v>0</v>
      </c>
      <c r="O18" s="15">
        <f>0/25</f>
        <v>0</v>
      </c>
      <c r="P18" s="10" t="s">
        <v>56</v>
      </c>
      <c r="Q18" s="3" t="s">
        <v>67</v>
      </c>
      <c r="R18" s="3" t="s">
        <v>67</v>
      </c>
      <c r="S18" s="9">
        <v>44206</v>
      </c>
      <c r="T18" s="9">
        <v>44206</v>
      </c>
      <c r="U18" s="2" t="s">
        <v>110</v>
      </c>
    </row>
    <row r="19" spans="1:21" s="2" customFormat="1" x14ac:dyDescent="0.25">
      <c r="A19" s="2">
        <v>2020</v>
      </c>
      <c r="B19" s="9">
        <v>44105</v>
      </c>
      <c r="C19" s="9">
        <v>44196</v>
      </c>
      <c r="D19" s="2" t="s">
        <v>60</v>
      </c>
      <c r="E19" s="2" t="s">
        <v>111</v>
      </c>
      <c r="F19" s="2" t="s">
        <v>112</v>
      </c>
      <c r="G19" s="2" t="s">
        <v>107</v>
      </c>
      <c r="H19" s="10" t="s">
        <v>113</v>
      </c>
      <c r="I19" s="2" t="s">
        <v>114</v>
      </c>
      <c r="J19" s="10" t="s">
        <v>65</v>
      </c>
      <c r="K19" s="2" t="s">
        <v>87</v>
      </c>
      <c r="L19" s="10">
        <v>0</v>
      </c>
      <c r="M19" s="10">
        <v>1</v>
      </c>
      <c r="O19" s="15">
        <f>1/1</f>
        <v>1</v>
      </c>
      <c r="P19" s="10" t="s">
        <v>56</v>
      </c>
      <c r="Q19" s="3" t="s">
        <v>67</v>
      </c>
      <c r="R19" s="3" t="s">
        <v>67</v>
      </c>
      <c r="S19" s="9">
        <v>44206</v>
      </c>
      <c r="T19" s="9">
        <v>44206</v>
      </c>
    </row>
    <row r="20" spans="1:21" s="2" customFormat="1" x14ac:dyDescent="0.25">
      <c r="A20" s="2">
        <v>2020</v>
      </c>
      <c r="B20" s="9">
        <v>44105</v>
      </c>
      <c r="C20" s="9">
        <v>44196</v>
      </c>
      <c r="D20" s="2" t="s">
        <v>60</v>
      </c>
      <c r="E20" s="2" t="s">
        <v>111</v>
      </c>
      <c r="F20" s="2" t="s">
        <v>115</v>
      </c>
      <c r="G20" s="2" t="s">
        <v>58</v>
      </c>
      <c r="H20" s="10" t="s">
        <v>116</v>
      </c>
      <c r="I20" s="2" t="s">
        <v>117</v>
      </c>
      <c r="J20" s="10" t="s">
        <v>65</v>
      </c>
      <c r="K20" s="2" t="s">
        <v>87</v>
      </c>
      <c r="L20" s="10">
        <v>0</v>
      </c>
      <c r="M20" s="10">
        <v>68</v>
      </c>
      <c r="O20" s="13">
        <f>22/68</f>
        <v>0.3235294117647059</v>
      </c>
      <c r="P20" s="10" t="s">
        <v>56</v>
      </c>
      <c r="Q20" s="3" t="s">
        <v>67</v>
      </c>
      <c r="R20" s="3" t="s">
        <v>67</v>
      </c>
      <c r="S20" s="9">
        <v>44206</v>
      </c>
      <c r="T20" s="9">
        <v>44206</v>
      </c>
      <c r="U20" s="2" t="s">
        <v>118</v>
      </c>
    </row>
    <row r="21" spans="1:21" s="2" customFormat="1" x14ac:dyDescent="0.25">
      <c r="A21" s="2">
        <v>2020</v>
      </c>
      <c r="B21" s="9">
        <v>44105</v>
      </c>
      <c r="C21" s="9">
        <v>44196</v>
      </c>
      <c r="D21" s="2" t="s">
        <v>60</v>
      </c>
      <c r="E21" s="2" t="s">
        <v>119</v>
      </c>
      <c r="F21" s="2" t="s">
        <v>120</v>
      </c>
      <c r="G21" s="2" t="s">
        <v>58</v>
      </c>
      <c r="H21" s="10" t="s">
        <v>121</v>
      </c>
      <c r="I21" s="2" t="s">
        <v>122</v>
      </c>
      <c r="J21" s="10" t="s">
        <v>65</v>
      </c>
      <c r="K21" s="2" t="s">
        <v>73</v>
      </c>
      <c r="L21" s="10">
        <v>22</v>
      </c>
      <c r="M21" s="10">
        <v>22</v>
      </c>
      <c r="O21" s="14">
        <f>22/22</f>
        <v>1</v>
      </c>
      <c r="P21" s="10" t="s">
        <v>56</v>
      </c>
      <c r="Q21" s="3" t="s">
        <v>67</v>
      </c>
      <c r="R21" s="3" t="s">
        <v>67</v>
      </c>
      <c r="S21" s="9">
        <v>44206</v>
      </c>
      <c r="T21" s="9">
        <v>44206</v>
      </c>
    </row>
    <row r="22" spans="1:21" s="2" customFormat="1" x14ac:dyDescent="0.25">
      <c r="A22" s="2">
        <v>2020</v>
      </c>
      <c r="B22" s="9">
        <v>44105</v>
      </c>
      <c r="C22" s="9">
        <v>44196</v>
      </c>
      <c r="D22" s="2" t="s">
        <v>60</v>
      </c>
      <c r="E22" s="2" t="s">
        <v>119</v>
      </c>
      <c r="F22" s="2" t="s">
        <v>123</v>
      </c>
      <c r="G22" s="2" t="s">
        <v>58</v>
      </c>
      <c r="H22" s="10" t="s">
        <v>124</v>
      </c>
      <c r="I22" s="2" t="s">
        <v>125</v>
      </c>
      <c r="J22" s="10" t="s">
        <v>65</v>
      </c>
      <c r="K22" s="2" t="s">
        <v>73</v>
      </c>
      <c r="L22" s="10">
        <v>22</v>
      </c>
      <c r="M22" s="10">
        <v>22</v>
      </c>
      <c r="O22" s="15">
        <f>22/22</f>
        <v>1</v>
      </c>
      <c r="P22" s="10" t="s">
        <v>56</v>
      </c>
      <c r="Q22" s="3" t="s">
        <v>67</v>
      </c>
      <c r="R22" s="3" t="s">
        <v>67</v>
      </c>
      <c r="S22" s="9">
        <v>44206</v>
      </c>
      <c r="T22" s="9">
        <v>44206</v>
      </c>
    </row>
    <row r="23" spans="1:21" s="2" customFormat="1" x14ac:dyDescent="0.25">
      <c r="A23" s="2">
        <v>2020</v>
      </c>
      <c r="B23" s="9">
        <v>44105</v>
      </c>
      <c r="C23" s="9">
        <v>44196</v>
      </c>
      <c r="D23" s="2" t="s">
        <v>60</v>
      </c>
      <c r="E23" s="2" t="s">
        <v>126</v>
      </c>
      <c r="F23" s="10" t="s">
        <v>127</v>
      </c>
      <c r="G23" s="2" t="s">
        <v>58</v>
      </c>
      <c r="H23" s="10" t="s">
        <v>128</v>
      </c>
      <c r="I23" s="2" t="s">
        <v>129</v>
      </c>
      <c r="J23" s="10" t="s">
        <v>65</v>
      </c>
      <c r="K23" s="2" t="s">
        <v>59</v>
      </c>
      <c r="L23" s="10">
        <v>7</v>
      </c>
      <c r="M23" s="10">
        <v>7</v>
      </c>
      <c r="O23" s="15">
        <f>7/7</f>
        <v>1</v>
      </c>
      <c r="P23" s="10" t="s">
        <v>56</v>
      </c>
      <c r="Q23" s="3" t="s">
        <v>67</v>
      </c>
      <c r="R23" s="3" t="s">
        <v>67</v>
      </c>
      <c r="S23" s="9">
        <v>44206</v>
      </c>
      <c r="T23" s="9">
        <v>44206</v>
      </c>
    </row>
    <row r="24" spans="1:21" s="2" customFormat="1" x14ac:dyDescent="0.25">
      <c r="A24" s="2">
        <v>2020</v>
      </c>
      <c r="B24" s="9">
        <v>44105</v>
      </c>
      <c r="C24" s="9">
        <v>44196</v>
      </c>
      <c r="D24" s="2" t="s">
        <v>60</v>
      </c>
      <c r="E24" s="2" t="s">
        <v>130</v>
      </c>
      <c r="F24" s="10" t="s">
        <v>131</v>
      </c>
      <c r="G24" s="2" t="s">
        <v>58</v>
      </c>
      <c r="H24" s="10" t="s">
        <v>132</v>
      </c>
      <c r="I24" s="2" t="s">
        <v>133</v>
      </c>
      <c r="J24" s="10" t="s">
        <v>134</v>
      </c>
      <c r="K24" s="2" t="s">
        <v>59</v>
      </c>
      <c r="L24" s="10">
        <v>0.85</v>
      </c>
      <c r="M24" s="16">
        <f>69/81109*1000</f>
        <v>0.85070707319779548</v>
      </c>
      <c r="N24" s="10"/>
      <c r="O24" s="13">
        <f>75/81109</f>
        <v>9.246816013019517E-4</v>
      </c>
      <c r="P24" s="10" t="s">
        <v>56</v>
      </c>
      <c r="Q24" s="3" t="s">
        <v>67</v>
      </c>
      <c r="R24" s="3" t="s">
        <v>67</v>
      </c>
      <c r="S24" s="9">
        <v>44206</v>
      </c>
      <c r="T24" s="9">
        <v>44206</v>
      </c>
    </row>
    <row r="25" spans="1:21" s="2" customFormat="1" x14ac:dyDescent="0.25">
      <c r="A25" s="2">
        <v>2020</v>
      </c>
      <c r="B25" s="9">
        <v>44105</v>
      </c>
      <c r="C25" s="9">
        <v>44196</v>
      </c>
      <c r="D25" s="2" t="s">
        <v>60</v>
      </c>
      <c r="E25" s="2" t="s">
        <v>135</v>
      </c>
      <c r="F25" s="10" t="s">
        <v>136</v>
      </c>
      <c r="G25" s="2" t="s">
        <v>58</v>
      </c>
      <c r="H25" s="10" t="s">
        <v>137</v>
      </c>
      <c r="I25" s="2" t="s">
        <v>138</v>
      </c>
      <c r="J25" s="10" t="s">
        <v>65</v>
      </c>
      <c r="K25" s="2" t="s">
        <v>59</v>
      </c>
      <c r="L25" s="10">
        <v>69</v>
      </c>
      <c r="M25" s="10">
        <v>69</v>
      </c>
      <c r="N25" s="10"/>
      <c r="O25" s="11">
        <v>1</v>
      </c>
      <c r="P25" s="10" t="s">
        <v>56</v>
      </c>
      <c r="Q25" s="3" t="s">
        <v>67</v>
      </c>
      <c r="R25" s="3" t="s">
        <v>67</v>
      </c>
      <c r="S25" s="9">
        <v>44206</v>
      </c>
      <c r="T25" s="9">
        <v>44206</v>
      </c>
    </row>
    <row r="26" spans="1:21" s="2" customFormat="1" x14ac:dyDescent="0.25">
      <c r="A26" s="2">
        <v>2020</v>
      </c>
      <c r="B26" s="9">
        <v>44105</v>
      </c>
      <c r="C26" s="9">
        <v>44196</v>
      </c>
      <c r="D26" s="2" t="s">
        <v>60</v>
      </c>
      <c r="E26" s="2" t="s">
        <v>135</v>
      </c>
      <c r="F26" s="10" t="s">
        <v>139</v>
      </c>
      <c r="G26" s="2" t="s">
        <v>58</v>
      </c>
      <c r="H26" s="10" t="s">
        <v>140</v>
      </c>
      <c r="I26" s="2" t="s">
        <v>141</v>
      </c>
      <c r="J26" s="10" t="s">
        <v>134</v>
      </c>
      <c r="K26" s="2" t="s">
        <v>59</v>
      </c>
      <c r="L26" s="10">
        <v>2.2000000000000002</v>
      </c>
      <c r="M26" s="16">
        <f>15/69*10</f>
        <v>2.1739130434782608</v>
      </c>
      <c r="N26" s="10"/>
      <c r="O26" s="10">
        <f>((15/75*10)/(15/69)*10)</f>
        <v>92.000000000000014</v>
      </c>
      <c r="P26" s="10" t="s">
        <v>56</v>
      </c>
      <c r="Q26" s="3" t="s">
        <v>67</v>
      </c>
      <c r="R26" s="3" t="s">
        <v>67</v>
      </c>
      <c r="S26" s="9">
        <v>44206</v>
      </c>
      <c r="T26" s="9">
        <v>44206</v>
      </c>
    </row>
    <row r="27" spans="1:21" s="2" customFormat="1" x14ac:dyDescent="0.25">
      <c r="A27" s="2">
        <v>2020</v>
      </c>
      <c r="B27" s="9">
        <v>44105</v>
      </c>
      <c r="C27" s="9">
        <v>44196</v>
      </c>
      <c r="D27" s="2" t="s">
        <v>60</v>
      </c>
      <c r="E27" s="2" t="s">
        <v>142</v>
      </c>
      <c r="F27" s="2" t="s">
        <v>143</v>
      </c>
      <c r="G27" s="2" t="s">
        <v>58</v>
      </c>
      <c r="H27" s="10" t="s">
        <v>144</v>
      </c>
      <c r="I27" s="2" t="s">
        <v>145</v>
      </c>
      <c r="J27" s="10" t="s">
        <v>65</v>
      </c>
      <c r="K27" s="2" t="s">
        <v>59</v>
      </c>
      <c r="L27" s="10">
        <v>68</v>
      </c>
      <c r="M27" s="10">
        <v>69</v>
      </c>
      <c r="O27" s="10">
        <v>100</v>
      </c>
      <c r="P27" s="10" t="s">
        <v>56</v>
      </c>
      <c r="Q27" s="3" t="s">
        <v>67</v>
      </c>
      <c r="R27" s="3" t="s">
        <v>67</v>
      </c>
      <c r="S27" s="9">
        <v>44206</v>
      </c>
      <c r="T27" s="9">
        <v>44206</v>
      </c>
    </row>
    <row r="28" spans="1:21" s="2" customFormat="1" x14ac:dyDescent="0.25">
      <c r="A28" s="2">
        <v>2020</v>
      </c>
      <c r="B28" s="9">
        <v>44105</v>
      </c>
      <c r="C28" s="9">
        <v>44196</v>
      </c>
      <c r="D28" s="2" t="s">
        <v>60</v>
      </c>
      <c r="E28" s="2" t="s">
        <v>146</v>
      </c>
      <c r="F28" s="2" t="s">
        <v>147</v>
      </c>
      <c r="G28" s="2" t="s">
        <v>58</v>
      </c>
      <c r="H28" s="10" t="s">
        <v>148</v>
      </c>
      <c r="I28" s="2" t="s">
        <v>149</v>
      </c>
      <c r="J28" s="10" t="s">
        <v>65</v>
      </c>
      <c r="K28" s="2" t="s">
        <v>73</v>
      </c>
      <c r="L28" s="10">
        <v>62</v>
      </c>
      <c r="M28" s="10">
        <v>62</v>
      </c>
      <c r="O28" s="15">
        <f>62/62</f>
        <v>1</v>
      </c>
      <c r="P28" s="10" t="s">
        <v>56</v>
      </c>
      <c r="Q28" s="3" t="s">
        <v>67</v>
      </c>
      <c r="R28" s="3" t="s">
        <v>67</v>
      </c>
      <c r="S28" s="9">
        <v>44206</v>
      </c>
      <c r="T28" s="9">
        <v>44206</v>
      </c>
    </row>
    <row r="29" spans="1:21" s="2" customFormat="1" x14ac:dyDescent="0.25">
      <c r="A29" s="2">
        <v>2020</v>
      </c>
      <c r="B29" s="9">
        <v>44105</v>
      </c>
      <c r="C29" s="9">
        <v>44196</v>
      </c>
      <c r="D29" s="2" t="s">
        <v>60</v>
      </c>
      <c r="E29" s="2" t="s">
        <v>150</v>
      </c>
      <c r="F29" s="2" t="s">
        <v>151</v>
      </c>
      <c r="G29" s="2" t="s">
        <v>58</v>
      </c>
      <c r="H29" s="10" t="s">
        <v>152</v>
      </c>
      <c r="I29" s="2" t="s">
        <v>153</v>
      </c>
      <c r="J29" s="10" t="s">
        <v>65</v>
      </c>
      <c r="K29" s="2" t="s">
        <v>59</v>
      </c>
      <c r="L29" s="10">
        <v>630</v>
      </c>
      <c r="M29" s="10">
        <v>650</v>
      </c>
      <c r="N29" s="10"/>
      <c r="O29" s="13">
        <v>0.47</v>
      </c>
      <c r="P29" s="10" t="s">
        <v>56</v>
      </c>
      <c r="Q29" s="3" t="s">
        <v>67</v>
      </c>
      <c r="R29" s="3" t="s">
        <v>67</v>
      </c>
      <c r="S29" s="9">
        <v>44206</v>
      </c>
      <c r="T29" s="9">
        <v>44206</v>
      </c>
      <c r="U29" s="2" t="s">
        <v>154</v>
      </c>
    </row>
    <row r="30" spans="1:21" s="2" customFormat="1" x14ac:dyDescent="0.25">
      <c r="A30" s="2">
        <v>2020</v>
      </c>
      <c r="B30" s="9">
        <v>44105</v>
      </c>
      <c r="C30" s="9">
        <v>44196</v>
      </c>
      <c r="D30" s="2" t="s">
        <v>60</v>
      </c>
      <c r="E30" s="2" t="s">
        <v>155</v>
      </c>
      <c r="F30" s="2" t="s">
        <v>156</v>
      </c>
      <c r="G30" s="2" t="s">
        <v>58</v>
      </c>
      <c r="H30" s="10" t="s">
        <v>157</v>
      </c>
      <c r="I30" s="2" t="s">
        <v>158</v>
      </c>
      <c r="J30" s="10" t="s">
        <v>65</v>
      </c>
      <c r="K30" s="2" t="s">
        <v>59</v>
      </c>
      <c r="L30" s="10">
        <v>3</v>
      </c>
      <c r="M30" s="10">
        <v>3</v>
      </c>
      <c r="O30" s="13">
        <f>2/3</f>
        <v>0.66666666666666663</v>
      </c>
      <c r="P30" s="10" t="s">
        <v>56</v>
      </c>
      <c r="Q30" s="3" t="s">
        <v>67</v>
      </c>
      <c r="R30" s="3" t="s">
        <v>67</v>
      </c>
      <c r="S30" s="9">
        <v>44206</v>
      </c>
      <c r="T30" s="9">
        <v>44206</v>
      </c>
    </row>
    <row r="31" spans="1:21" s="2" customFormat="1" x14ac:dyDescent="0.25">
      <c r="A31" s="2">
        <v>2020</v>
      </c>
      <c r="B31" s="9">
        <v>44105</v>
      </c>
      <c r="C31" s="9">
        <v>44196</v>
      </c>
      <c r="D31" s="2" t="s">
        <v>60</v>
      </c>
      <c r="E31" s="2" t="s">
        <v>159</v>
      </c>
      <c r="F31" s="2" t="s">
        <v>160</v>
      </c>
      <c r="G31" s="2" t="s">
        <v>58</v>
      </c>
      <c r="H31" s="10" t="s">
        <v>161</v>
      </c>
      <c r="I31" s="2" t="s">
        <v>162</v>
      </c>
      <c r="J31" s="10" t="s">
        <v>65</v>
      </c>
      <c r="K31" s="2" t="s">
        <v>59</v>
      </c>
      <c r="L31" s="10">
        <v>69</v>
      </c>
      <c r="M31" s="10">
        <v>69</v>
      </c>
      <c r="O31" s="15">
        <v>1</v>
      </c>
      <c r="P31" s="10" t="s">
        <v>56</v>
      </c>
      <c r="Q31" s="3" t="s">
        <v>67</v>
      </c>
      <c r="R31" s="3" t="s">
        <v>67</v>
      </c>
      <c r="S31" s="9">
        <v>44206</v>
      </c>
      <c r="T31" s="9">
        <v>44206</v>
      </c>
    </row>
    <row r="32" spans="1:21" s="2" customFormat="1" x14ac:dyDescent="0.25">
      <c r="A32" s="2">
        <v>2020</v>
      </c>
      <c r="B32" s="9">
        <v>44105</v>
      </c>
      <c r="C32" s="9">
        <v>44196</v>
      </c>
      <c r="D32" s="2" t="s">
        <v>60</v>
      </c>
      <c r="E32" s="2" t="s">
        <v>163</v>
      </c>
      <c r="F32" s="10" t="s">
        <v>164</v>
      </c>
      <c r="G32" s="2" t="s">
        <v>58</v>
      </c>
      <c r="H32" s="10" t="s">
        <v>165</v>
      </c>
      <c r="I32" s="2" t="s">
        <v>166</v>
      </c>
      <c r="J32" s="10" t="s">
        <v>65</v>
      </c>
      <c r="K32" s="2" t="s">
        <v>73</v>
      </c>
      <c r="L32" s="10">
        <v>1440</v>
      </c>
      <c r="M32" s="10">
        <v>720</v>
      </c>
      <c r="O32" s="16">
        <f>(1326-522)/522*100</f>
        <v>154.02298850574712</v>
      </c>
      <c r="P32" s="10" t="s">
        <v>57</v>
      </c>
      <c r="Q32" s="3" t="s">
        <v>67</v>
      </c>
      <c r="R32" s="3" t="s">
        <v>67</v>
      </c>
      <c r="S32" s="9">
        <v>44206</v>
      </c>
      <c r="T32" s="9">
        <v>44206</v>
      </c>
    </row>
    <row r="33" spans="1:21" s="2" customFormat="1" x14ac:dyDescent="0.25">
      <c r="A33" s="2">
        <v>2020</v>
      </c>
      <c r="B33" s="9">
        <v>44105</v>
      </c>
      <c r="C33" s="9">
        <v>44196</v>
      </c>
      <c r="D33" s="2" t="s">
        <v>60</v>
      </c>
      <c r="E33" s="2" t="s">
        <v>167</v>
      </c>
      <c r="F33" s="2" t="s">
        <v>168</v>
      </c>
      <c r="G33" s="2" t="s">
        <v>58</v>
      </c>
      <c r="H33" s="10" t="s">
        <v>169</v>
      </c>
      <c r="I33" s="2" t="s">
        <v>170</v>
      </c>
      <c r="J33" s="10" t="s">
        <v>65</v>
      </c>
      <c r="K33" s="2" t="s">
        <v>59</v>
      </c>
      <c r="L33" s="10">
        <v>18000</v>
      </c>
      <c r="M33" s="10">
        <v>18001</v>
      </c>
      <c r="O33" s="13">
        <f>33360/18001</f>
        <v>1.8532303760902171</v>
      </c>
      <c r="P33" s="10" t="s">
        <v>56</v>
      </c>
      <c r="Q33" s="3" t="s">
        <v>67</v>
      </c>
      <c r="R33" s="3" t="s">
        <v>67</v>
      </c>
      <c r="S33" s="9">
        <v>44206</v>
      </c>
      <c r="T33" s="9">
        <v>44206</v>
      </c>
    </row>
    <row r="34" spans="1:21" s="2" customFormat="1" x14ac:dyDescent="0.25">
      <c r="A34" s="2">
        <v>2020</v>
      </c>
      <c r="B34" s="9">
        <v>44105</v>
      </c>
      <c r="C34" s="9">
        <v>44196</v>
      </c>
      <c r="D34" s="2" t="s">
        <v>60</v>
      </c>
      <c r="E34" s="2" t="s">
        <v>171</v>
      </c>
      <c r="F34" s="2" t="s">
        <v>172</v>
      </c>
      <c r="G34" s="2" t="s">
        <v>58</v>
      </c>
      <c r="H34" s="10" t="s">
        <v>173</v>
      </c>
      <c r="I34" s="2" t="s">
        <v>174</v>
      </c>
      <c r="J34" s="10" t="s">
        <v>134</v>
      </c>
      <c r="K34" s="2" t="s">
        <v>59</v>
      </c>
      <c r="L34" s="10">
        <v>400</v>
      </c>
      <c r="M34" s="10">
        <v>500</v>
      </c>
      <c r="N34" s="2">
        <v>0</v>
      </c>
      <c r="O34" s="15">
        <f>0/81109</f>
        <v>0</v>
      </c>
      <c r="P34" s="10" t="s">
        <v>56</v>
      </c>
      <c r="Q34" s="3" t="s">
        <v>67</v>
      </c>
      <c r="R34" s="3" t="s">
        <v>67</v>
      </c>
      <c r="S34" s="9">
        <v>44206</v>
      </c>
      <c r="T34" s="9">
        <v>44206</v>
      </c>
      <c r="U34" s="2" t="s">
        <v>175</v>
      </c>
    </row>
    <row r="35" spans="1:21" s="2" customFormat="1" x14ac:dyDescent="0.25">
      <c r="A35" s="2">
        <v>2020</v>
      </c>
      <c r="B35" s="9">
        <v>44105</v>
      </c>
      <c r="C35" s="9">
        <v>44196</v>
      </c>
      <c r="D35" s="2" t="s">
        <v>176</v>
      </c>
      <c r="E35" s="2" t="s">
        <v>177</v>
      </c>
      <c r="F35" s="2" t="s">
        <v>178</v>
      </c>
      <c r="G35" s="2" t="s">
        <v>58</v>
      </c>
      <c r="H35" s="2" t="s">
        <v>179</v>
      </c>
      <c r="I35" s="2" t="s">
        <v>180</v>
      </c>
      <c r="J35" s="10" t="s">
        <v>65</v>
      </c>
      <c r="K35" s="2" t="s">
        <v>66</v>
      </c>
      <c r="L35" s="10">
        <v>30</v>
      </c>
      <c r="M35" s="10">
        <v>31</v>
      </c>
      <c r="O35" s="10">
        <v>0</v>
      </c>
      <c r="P35" s="10" t="s">
        <v>56</v>
      </c>
      <c r="Q35" s="2" t="s">
        <v>181</v>
      </c>
      <c r="R35" s="2" t="s">
        <v>181</v>
      </c>
      <c r="S35" s="9">
        <v>44211</v>
      </c>
      <c r="T35" s="9">
        <v>44211</v>
      </c>
    </row>
    <row r="36" spans="1:21" s="2" customFormat="1" x14ac:dyDescent="0.25">
      <c r="A36" s="2">
        <v>2020</v>
      </c>
      <c r="B36" s="9">
        <v>44105</v>
      </c>
      <c r="C36" s="9">
        <v>44196</v>
      </c>
      <c r="D36" s="2" t="s">
        <v>176</v>
      </c>
      <c r="E36" s="10" t="s">
        <v>182</v>
      </c>
      <c r="F36" s="10" t="s">
        <v>183</v>
      </c>
      <c r="G36" s="2" t="s">
        <v>58</v>
      </c>
      <c r="H36" s="10" t="s">
        <v>184</v>
      </c>
      <c r="I36" s="2" t="s">
        <v>185</v>
      </c>
      <c r="J36" s="10" t="s">
        <v>65</v>
      </c>
      <c r="K36" s="2" t="s">
        <v>103</v>
      </c>
      <c r="L36" s="12">
        <v>0.47049999999999997</v>
      </c>
      <c r="M36" s="12">
        <v>0.47049999999999997</v>
      </c>
      <c r="N36" s="17">
        <f>16/34</f>
        <v>0.47058823529411764</v>
      </c>
      <c r="O36" s="12">
        <v>1</v>
      </c>
      <c r="P36" s="10" t="s">
        <v>56</v>
      </c>
      <c r="Q36" s="2" t="s">
        <v>181</v>
      </c>
      <c r="R36" s="2" t="s">
        <v>181</v>
      </c>
      <c r="S36" s="9">
        <v>44211</v>
      </c>
      <c r="T36" s="9">
        <v>44211</v>
      </c>
    </row>
    <row r="37" spans="1:21" s="2" customFormat="1" x14ac:dyDescent="0.25">
      <c r="A37" s="2">
        <v>2020</v>
      </c>
      <c r="B37" s="9">
        <v>44105</v>
      </c>
      <c r="C37" s="9">
        <v>44196</v>
      </c>
      <c r="D37" s="2" t="s">
        <v>176</v>
      </c>
      <c r="E37" s="10" t="s">
        <v>182</v>
      </c>
      <c r="F37" s="10" t="s">
        <v>186</v>
      </c>
      <c r="G37" s="2" t="s">
        <v>58</v>
      </c>
      <c r="H37" s="10" t="s">
        <v>187</v>
      </c>
      <c r="I37" s="2" t="s">
        <v>188</v>
      </c>
      <c r="J37" s="10" t="s">
        <v>65</v>
      </c>
      <c r="K37" s="2" t="s">
        <v>103</v>
      </c>
      <c r="L37" s="12">
        <v>0.1764</v>
      </c>
      <c r="M37" s="12">
        <v>0.1764</v>
      </c>
      <c r="N37" s="17">
        <f>6/34</f>
        <v>0.17647058823529413</v>
      </c>
      <c r="O37" s="12">
        <v>1</v>
      </c>
      <c r="P37" s="10" t="s">
        <v>56</v>
      </c>
      <c r="Q37" s="2" t="s">
        <v>181</v>
      </c>
      <c r="R37" s="2" t="s">
        <v>181</v>
      </c>
      <c r="S37" s="9">
        <v>44211</v>
      </c>
      <c r="T37" s="9">
        <v>44211</v>
      </c>
    </row>
    <row r="38" spans="1:21" s="2" customFormat="1" x14ac:dyDescent="0.25">
      <c r="A38" s="2">
        <v>2020</v>
      </c>
      <c r="B38" s="9">
        <v>44105</v>
      </c>
      <c r="C38" s="9">
        <v>44196</v>
      </c>
      <c r="D38" s="2" t="s">
        <v>176</v>
      </c>
      <c r="E38" s="2" t="s">
        <v>189</v>
      </c>
      <c r="F38" s="2" t="s">
        <v>190</v>
      </c>
      <c r="G38" s="2" t="s">
        <v>58</v>
      </c>
      <c r="H38" s="10" t="s">
        <v>191</v>
      </c>
      <c r="I38" s="2" t="s">
        <v>192</v>
      </c>
      <c r="J38" s="10" t="s">
        <v>65</v>
      </c>
      <c r="K38" s="2" t="s">
        <v>59</v>
      </c>
      <c r="L38" s="10">
        <v>0</v>
      </c>
      <c r="M38" s="10">
        <v>1</v>
      </c>
      <c r="O38" s="10">
        <v>0</v>
      </c>
      <c r="P38" s="10" t="s">
        <v>56</v>
      </c>
      <c r="Q38" s="2" t="s">
        <v>181</v>
      </c>
      <c r="R38" s="2" t="s">
        <v>181</v>
      </c>
      <c r="S38" s="9">
        <v>44211</v>
      </c>
      <c r="T38" s="9">
        <v>44211</v>
      </c>
    </row>
    <row r="39" spans="1:21" s="2" customFormat="1" x14ac:dyDescent="0.25">
      <c r="A39" s="2">
        <v>2020</v>
      </c>
      <c r="B39" s="9">
        <v>44105</v>
      </c>
      <c r="C39" s="9">
        <v>44196</v>
      </c>
      <c r="D39" s="2" t="s">
        <v>176</v>
      </c>
      <c r="E39" s="2" t="s">
        <v>193</v>
      </c>
      <c r="F39" s="2" t="s">
        <v>194</v>
      </c>
      <c r="G39" s="2" t="s">
        <v>58</v>
      </c>
      <c r="H39" s="10" t="s">
        <v>195</v>
      </c>
      <c r="I39" s="2" t="s">
        <v>196</v>
      </c>
      <c r="J39" s="10" t="s">
        <v>65</v>
      </c>
      <c r="K39" s="2" t="s">
        <v>59</v>
      </c>
      <c r="L39" s="10">
        <v>4982</v>
      </c>
      <c r="M39" s="10">
        <v>30000</v>
      </c>
      <c r="O39" s="10">
        <v>48.24</v>
      </c>
      <c r="P39" s="10" t="s">
        <v>56</v>
      </c>
      <c r="Q39" s="2" t="s">
        <v>181</v>
      </c>
      <c r="R39" s="2" t="s">
        <v>181</v>
      </c>
      <c r="S39" s="9">
        <v>44211</v>
      </c>
      <c r="T39" s="9">
        <v>44211</v>
      </c>
    </row>
    <row r="40" spans="1:21" s="2" customFormat="1" x14ac:dyDescent="0.25">
      <c r="A40" s="2">
        <v>2020</v>
      </c>
      <c r="B40" s="9">
        <v>44105</v>
      </c>
      <c r="C40" s="9">
        <v>44196</v>
      </c>
      <c r="D40" s="2" t="s">
        <v>176</v>
      </c>
      <c r="E40" s="2" t="s">
        <v>193</v>
      </c>
      <c r="F40" s="2" t="s">
        <v>197</v>
      </c>
      <c r="G40" s="2" t="s">
        <v>58</v>
      </c>
      <c r="H40" s="10" t="s">
        <v>198</v>
      </c>
      <c r="I40" s="2" t="s">
        <v>199</v>
      </c>
      <c r="J40" s="10" t="s">
        <v>65</v>
      </c>
      <c r="K40" s="2" t="s">
        <v>59</v>
      </c>
      <c r="L40" s="10">
        <v>45000</v>
      </c>
      <c r="M40" s="10">
        <v>50000</v>
      </c>
      <c r="O40" s="10">
        <v>0</v>
      </c>
      <c r="P40" s="10" t="s">
        <v>56</v>
      </c>
      <c r="Q40" s="2" t="s">
        <v>181</v>
      </c>
      <c r="R40" s="2" t="s">
        <v>181</v>
      </c>
      <c r="S40" s="9">
        <v>44211</v>
      </c>
      <c r="T40" s="9">
        <v>44211</v>
      </c>
    </row>
    <row r="41" spans="1:21" s="2" customFormat="1" x14ac:dyDescent="0.25">
      <c r="A41" s="2">
        <v>2020</v>
      </c>
      <c r="B41" s="9">
        <v>44105</v>
      </c>
      <c r="C41" s="9">
        <v>44196</v>
      </c>
      <c r="D41" s="2" t="s">
        <v>176</v>
      </c>
      <c r="E41" s="2" t="s">
        <v>200</v>
      </c>
      <c r="F41" s="2" t="s">
        <v>201</v>
      </c>
      <c r="G41" s="2" t="s">
        <v>58</v>
      </c>
      <c r="H41" s="10" t="s">
        <v>202</v>
      </c>
      <c r="I41" s="2" t="s">
        <v>203</v>
      </c>
      <c r="J41" s="10" t="s">
        <v>65</v>
      </c>
      <c r="K41" s="2" t="s">
        <v>59</v>
      </c>
      <c r="L41" s="10">
        <v>6000</v>
      </c>
      <c r="M41" s="10">
        <v>28000</v>
      </c>
      <c r="O41" s="10">
        <v>0</v>
      </c>
      <c r="P41" s="10" t="s">
        <v>56</v>
      </c>
      <c r="Q41" s="2" t="s">
        <v>181</v>
      </c>
      <c r="R41" s="2" t="s">
        <v>181</v>
      </c>
      <c r="S41" s="9">
        <v>44211</v>
      </c>
      <c r="T41" s="9">
        <v>44211</v>
      </c>
    </row>
    <row r="42" spans="1:21" s="2" customFormat="1" x14ac:dyDescent="0.25">
      <c r="A42" s="2">
        <v>2020</v>
      </c>
      <c r="B42" s="9">
        <v>44105</v>
      </c>
      <c r="C42" s="9">
        <v>44196</v>
      </c>
      <c r="D42" s="2" t="s">
        <v>176</v>
      </c>
      <c r="E42" s="2" t="s">
        <v>204</v>
      </c>
      <c r="F42" s="2" t="s">
        <v>205</v>
      </c>
      <c r="G42" s="2" t="s">
        <v>58</v>
      </c>
      <c r="H42" s="10" t="s">
        <v>206</v>
      </c>
      <c r="I42" s="2" t="s">
        <v>207</v>
      </c>
      <c r="J42" s="10" t="s">
        <v>65</v>
      </c>
      <c r="K42" s="2" t="s">
        <v>59</v>
      </c>
      <c r="L42" s="10">
        <v>11</v>
      </c>
      <c r="M42" s="10">
        <f>11+2</f>
        <v>13</v>
      </c>
      <c r="N42" s="2">
        <f>11+1</f>
        <v>12</v>
      </c>
      <c r="O42" s="10">
        <v>100</v>
      </c>
      <c r="P42" s="10" t="s">
        <v>56</v>
      </c>
      <c r="Q42" s="2" t="s">
        <v>181</v>
      </c>
      <c r="R42" s="2" t="s">
        <v>181</v>
      </c>
      <c r="S42" s="9">
        <v>44211</v>
      </c>
      <c r="T42" s="9">
        <v>44211</v>
      </c>
    </row>
    <row r="43" spans="1:21" s="2" customFormat="1" x14ac:dyDescent="0.25">
      <c r="A43" s="2">
        <v>2020</v>
      </c>
      <c r="B43" s="9">
        <v>44105</v>
      </c>
      <c r="C43" s="9">
        <v>44196</v>
      </c>
      <c r="D43" s="2" t="s">
        <v>176</v>
      </c>
      <c r="E43" s="2" t="s">
        <v>208</v>
      </c>
      <c r="F43" s="2" t="s">
        <v>209</v>
      </c>
      <c r="G43" s="2" t="s">
        <v>58</v>
      </c>
      <c r="H43" s="10" t="s">
        <v>210</v>
      </c>
      <c r="I43" s="2" t="s">
        <v>211</v>
      </c>
      <c r="J43" s="10" t="s">
        <v>65</v>
      </c>
      <c r="K43" s="2" t="s">
        <v>59</v>
      </c>
      <c r="L43" s="10">
        <v>0</v>
      </c>
      <c r="M43" s="10">
        <v>0</v>
      </c>
      <c r="O43" s="10">
        <v>0</v>
      </c>
      <c r="P43" s="10" t="s">
        <v>56</v>
      </c>
      <c r="Q43" s="2" t="s">
        <v>181</v>
      </c>
      <c r="R43" s="2" t="s">
        <v>181</v>
      </c>
      <c r="S43" s="9">
        <v>44211</v>
      </c>
      <c r="T43" s="9">
        <v>44211</v>
      </c>
    </row>
    <row r="44" spans="1:21" s="2" customFormat="1" x14ac:dyDescent="0.25">
      <c r="A44" s="2">
        <v>2020</v>
      </c>
      <c r="B44" s="9">
        <v>44105</v>
      </c>
      <c r="C44" s="9">
        <v>44196</v>
      </c>
      <c r="D44" s="2" t="s">
        <v>176</v>
      </c>
      <c r="E44" s="2" t="s">
        <v>212</v>
      </c>
      <c r="F44" s="2" t="s">
        <v>213</v>
      </c>
      <c r="G44" s="2" t="s">
        <v>58</v>
      </c>
      <c r="H44" s="10" t="s">
        <v>214</v>
      </c>
      <c r="I44" s="2" t="s">
        <v>215</v>
      </c>
      <c r="J44" s="10" t="s">
        <v>65</v>
      </c>
      <c r="K44" s="2" t="s">
        <v>59</v>
      </c>
      <c r="L44" s="10">
        <v>0</v>
      </c>
      <c r="M44" s="10">
        <v>0</v>
      </c>
      <c r="O44" s="10">
        <v>0</v>
      </c>
      <c r="P44" s="10" t="s">
        <v>56</v>
      </c>
      <c r="Q44" s="2" t="s">
        <v>181</v>
      </c>
      <c r="R44" s="2" t="s">
        <v>181</v>
      </c>
      <c r="S44" s="9">
        <v>44211</v>
      </c>
      <c r="T44" s="9">
        <v>44211</v>
      </c>
    </row>
    <row r="45" spans="1:21" s="2" customFormat="1" x14ac:dyDescent="0.25">
      <c r="A45" s="2">
        <v>2020</v>
      </c>
      <c r="B45" s="9">
        <v>44105</v>
      </c>
      <c r="C45" s="9">
        <v>44196</v>
      </c>
      <c r="D45" s="2" t="s">
        <v>176</v>
      </c>
      <c r="E45" s="2" t="s">
        <v>216</v>
      </c>
      <c r="F45" s="2" t="s">
        <v>217</v>
      </c>
      <c r="G45" s="2" t="s">
        <v>58</v>
      </c>
      <c r="H45" s="10" t="s">
        <v>218</v>
      </c>
      <c r="I45" s="2" t="s">
        <v>219</v>
      </c>
      <c r="J45" s="10" t="s">
        <v>65</v>
      </c>
      <c r="K45" s="2" t="s">
        <v>59</v>
      </c>
      <c r="L45" s="10">
        <v>0</v>
      </c>
      <c r="M45" s="10">
        <v>0</v>
      </c>
      <c r="O45" s="10">
        <v>0</v>
      </c>
      <c r="P45" s="10" t="s">
        <v>56</v>
      </c>
      <c r="Q45" s="2" t="s">
        <v>181</v>
      </c>
      <c r="R45" s="2" t="s">
        <v>181</v>
      </c>
      <c r="S45" s="9">
        <v>44211</v>
      </c>
      <c r="T45" s="9">
        <v>44211</v>
      </c>
    </row>
    <row r="46" spans="1:21" s="2" customFormat="1" x14ac:dyDescent="0.25">
      <c r="A46" s="2">
        <v>2020</v>
      </c>
      <c r="B46" s="9">
        <v>44105</v>
      </c>
      <c r="C46" s="9">
        <v>44196</v>
      </c>
      <c r="D46" s="2" t="s">
        <v>176</v>
      </c>
      <c r="E46" s="2" t="s">
        <v>216</v>
      </c>
      <c r="F46" s="2" t="s">
        <v>220</v>
      </c>
      <c r="G46" s="2" t="s">
        <v>58</v>
      </c>
      <c r="H46" s="10" t="s">
        <v>221</v>
      </c>
      <c r="I46" s="2" t="s">
        <v>222</v>
      </c>
      <c r="J46" s="10" t="s">
        <v>65</v>
      </c>
      <c r="K46" s="2" t="s">
        <v>59</v>
      </c>
      <c r="L46" s="10">
        <v>29483</v>
      </c>
      <c r="M46" s="10">
        <v>30000</v>
      </c>
      <c r="O46" s="10">
        <v>281.67</v>
      </c>
      <c r="P46" s="10" t="s">
        <v>56</v>
      </c>
      <c r="Q46" s="2" t="s">
        <v>181</v>
      </c>
      <c r="R46" s="2" t="s">
        <v>181</v>
      </c>
      <c r="S46" s="9">
        <v>44211</v>
      </c>
      <c r="T46" s="9">
        <v>44211</v>
      </c>
    </row>
    <row r="47" spans="1:21" s="2" customFormat="1" x14ac:dyDescent="0.25">
      <c r="A47" s="2">
        <v>2020</v>
      </c>
      <c r="B47" s="9">
        <v>44105</v>
      </c>
      <c r="C47" s="9">
        <v>44196</v>
      </c>
      <c r="D47" s="2" t="s">
        <v>176</v>
      </c>
      <c r="E47" s="2" t="s">
        <v>223</v>
      </c>
      <c r="F47" s="2" t="s">
        <v>224</v>
      </c>
      <c r="G47" s="2" t="s">
        <v>58</v>
      </c>
      <c r="H47" s="10" t="s">
        <v>225</v>
      </c>
      <c r="I47" s="2" t="s">
        <v>226</v>
      </c>
      <c r="J47" s="10" t="s">
        <v>65</v>
      </c>
      <c r="K47" s="2" t="s">
        <v>59</v>
      </c>
      <c r="L47" s="10">
        <v>2756</v>
      </c>
      <c r="M47" s="10">
        <v>3200</v>
      </c>
      <c r="O47" s="10">
        <v>95.56</v>
      </c>
      <c r="P47" s="10" t="s">
        <v>56</v>
      </c>
      <c r="Q47" s="2" t="s">
        <v>181</v>
      </c>
      <c r="R47" s="2" t="s">
        <v>181</v>
      </c>
      <c r="S47" s="9">
        <v>44211</v>
      </c>
      <c r="T47" s="9">
        <v>44211</v>
      </c>
    </row>
    <row r="48" spans="1:21" s="2" customFormat="1" x14ac:dyDescent="0.25">
      <c r="A48" s="2">
        <v>2020</v>
      </c>
      <c r="B48" s="9">
        <v>44105</v>
      </c>
      <c r="C48" s="9">
        <v>44196</v>
      </c>
      <c r="D48" s="2" t="s">
        <v>176</v>
      </c>
      <c r="E48" s="2" t="s">
        <v>227</v>
      </c>
      <c r="F48" s="2" t="s">
        <v>228</v>
      </c>
      <c r="G48" s="2" t="s">
        <v>58</v>
      </c>
      <c r="H48" s="10" t="s">
        <v>229</v>
      </c>
      <c r="I48" s="2" t="s">
        <v>230</v>
      </c>
      <c r="J48" s="10" t="s">
        <v>65</v>
      </c>
      <c r="K48" s="2" t="s">
        <v>59</v>
      </c>
      <c r="L48" s="10">
        <v>3941</v>
      </c>
      <c r="M48" s="10">
        <v>4000</v>
      </c>
      <c r="O48" s="10">
        <v>1.73</v>
      </c>
      <c r="P48" s="10" t="s">
        <v>56</v>
      </c>
      <c r="Q48" s="2" t="s">
        <v>181</v>
      </c>
      <c r="R48" s="2" t="s">
        <v>181</v>
      </c>
      <c r="S48" s="9">
        <v>44211</v>
      </c>
      <c r="T48" s="9">
        <v>44211</v>
      </c>
    </row>
    <row r="49" spans="1:20" s="2" customFormat="1" x14ac:dyDescent="0.25">
      <c r="A49" s="2">
        <v>2020</v>
      </c>
      <c r="B49" s="9">
        <v>44105</v>
      </c>
      <c r="C49" s="9">
        <v>44196</v>
      </c>
      <c r="D49" s="2" t="s">
        <v>176</v>
      </c>
      <c r="E49" s="2" t="s">
        <v>231</v>
      </c>
      <c r="F49" s="2" t="s">
        <v>232</v>
      </c>
      <c r="G49" s="2" t="s">
        <v>58</v>
      </c>
      <c r="H49" s="10" t="s">
        <v>233</v>
      </c>
      <c r="I49" s="2" t="s">
        <v>234</v>
      </c>
      <c r="J49" s="10" t="s">
        <v>65</v>
      </c>
      <c r="K49" s="2" t="s">
        <v>59</v>
      </c>
      <c r="L49" s="10">
        <v>70</v>
      </c>
      <c r="M49" s="10">
        <v>100</v>
      </c>
      <c r="O49" s="10">
        <v>26</v>
      </c>
      <c r="P49" s="10" t="s">
        <v>56</v>
      </c>
      <c r="Q49" s="2" t="s">
        <v>181</v>
      </c>
      <c r="R49" s="2" t="s">
        <v>181</v>
      </c>
      <c r="S49" s="9">
        <v>44211</v>
      </c>
      <c r="T49" s="9">
        <v>44211</v>
      </c>
    </row>
    <row r="50" spans="1:20" s="2" customFormat="1" x14ac:dyDescent="0.25">
      <c r="A50" s="2">
        <v>2020</v>
      </c>
      <c r="B50" s="9">
        <v>44105</v>
      </c>
      <c r="C50" s="9">
        <v>44196</v>
      </c>
      <c r="D50" s="2" t="s">
        <v>176</v>
      </c>
      <c r="E50" s="2" t="s">
        <v>235</v>
      </c>
      <c r="F50" s="2" t="s">
        <v>236</v>
      </c>
      <c r="G50" s="2" t="s">
        <v>58</v>
      </c>
      <c r="H50" s="10" t="s">
        <v>237</v>
      </c>
      <c r="I50" s="2" t="s">
        <v>238</v>
      </c>
      <c r="J50" s="10" t="s">
        <v>65</v>
      </c>
      <c r="K50" s="2" t="s">
        <v>59</v>
      </c>
      <c r="L50" s="10">
        <v>0</v>
      </c>
      <c r="M50" s="10">
        <v>1</v>
      </c>
      <c r="O50" s="10">
        <v>0</v>
      </c>
      <c r="P50" s="10" t="s">
        <v>56</v>
      </c>
      <c r="Q50" s="2" t="s">
        <v>181</v>
      </c>
      <c r="R50" s="2" t="s">
        <v>181</v>
      </c>
      <c r="S50" s="9">
        <v>44211</v>
      </c>
      <c r="T50" s="9">
        <v>44211</v>
      </c>
    </row>
    <row r="51" spans="1:20" s="2" customFormat="1" x14ac:dyDescent="0.25">
      <c r="A51" s="2">
        <v>2020</v>
      </c>
      <c r="B51" s="9">
        <v>44105</v>
      </c>
      <c r="C51" s="9">
        <v>44196</v>
      </c>
      <c r="D51" s="2" t="s">
        <v>176</v>
      </c>
      <c r="E51" s="2" t="s">
        <v>239</v>
      </c>
      <c r="F51" s="2" t="s">
        <v>240</v>
      </c>
      <c r="G51" s="2" t="s">
        <v>58</v>
      </c>
      <c r="H51" s="10" t="s">
        <v>241</v>
      </c>
      <c r="I51" s="2" t="s">
        <v>242</v>
      </c>
      <c r="J51" s="10" t="s">
        <v>65</v>
      </c>
      <c r="K51" s="2" t="s">
        <v>59</v>
      </c>
      <c r="L51" s="10">
        <v>1</v>
      </c>
      <c r="M51" s="10">
        <v>1</v>
      </c>
      <c r="O51" s="10">
        <v>0</v>
      </c>
      <c r="P51" s="10" t="s">
        <v>56</v>
      </c>
      <c r="Q51" s="2" t="s">
        <v>181</v>
      </c>
      <c r="R51" s="2" t="s">
        <v>181</v>
      </c>
      <c r="S51" s="9">
        <v>44211</v>
      </c>
      <c r="T51" s="9">
        <v>44211</v>
      </c>
    </row>
    <row r="52" spans="1:20" s="2" customFormat="1" x14ac:dyDescent="0.25">
      <c r="A52" s="2">
        <v>2020</v>
      </c>
      <c r="B52" s="9">
        <v>44105</v>
      </c>
      <c r="C52" s="9">
        <v>44196</v>
      </c>
      <c r="D52" s="2" t="s">
        <v>176</v>
      </c>
      <c r="E52" s="2" t="s">
        <v>243</v>
      </c>
      <c r="F52" s="2" t="s">
        <v>244</v>
      </c>
      <c r="G52" s="2" t="s">
        <v>58</v>
      </c>
      <c r="H52" s="10" t="s">
        <v>245</v>
      </c>
      <c r="I52" s="2" t="s">
        <v>246</v>
      </c>
      <c r="J52" s="10" t="s">
        <v>65</v>
      </c>
      <c r="K52" s="2" t="s">
        <v>59</v>
      </c>
      <c r="L52" s="10">
        <v>28</v>
      </c>
      <c r="M52" s="10">
        <v>30</v>
      </c>
      <c r="O52" s="10">
        <v>100</v>
      </c>
      <c r="P52" s="10" t="s">
        <v>56</v>
      </c>
      <c r="Q52" s="2" t="s">
        <v>181</v>
      </c>
      <c r="R52" s="2" t="s">
        <v>181</v>
      </c>
      <c r="S52" s="9">
        <v>44211</v>
      </c>
      <c r="T52" s="9">
        <v>44211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2018-04-26T20:58:14Z</dcterms:created>
  <dcterms:modified xsi:type="dcterms:W3CDTF">2021-02-17T19:05:23Z</dcterms:modified>
</cp:coreProperties>
</file>